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áce Krauz\_2021\Bohumín ul. Úvozní - kanalizace\Oprava rozpočtů\SO 03_1 Přípojky kanalizace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Pol'!$A$1:$U$40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I49" i="1"/>
  <c r="I48" i="1"/>
  <c r="I47" i="1"/>
  <c r="G39" i="1"/>
  <c r="F39" i="1"/>
  <c r="G30" i="12"/>
  <c r="AC30" i="12"/>
  <c r="AD30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I15" i="12"/>
  <c r="K15" i="12"/>
  <c r="M15" i="12"/>
  <c r="O15" i="12"/>
  <c r="Q15" i="12"/>
  <c r="U15" i="12"/>
  <c r="G16" i="12"/>
  <c r="I16" i="12"/>
  <c r="K16" i="12"/>
  <c r="M16" i="12"/>
  <c r="O16" i="12"/>
  <c r="Q16" i="12"/>
  <c r="U16" i="12"/>
  <c r="G17" i="12"/>
  <c r="O17" i="12"/>
  <c r="G18" i="12"/>
  <c r="I18" i="12"/>
  <c r="I17" i="12" s="1"/>
  <c r="K18" i="12"/>
  <c r="K17" i="12" s="1"/>
  <c r="M18" i="12"/>
  <c r="M17" i="12" s="1"/>
  <c r="O18" i="12"/>
  <c r="Q18" i="12"/>
  <c r="Q17" i="12" s="1"/>
  <c r="U18" i="12"/>
  <c r="U17" i="12" s="1"/>
  <c r="G19" i="12"/>
  <c r="I19" i="12"/>
  <c r="K19" i="12"/>
  <c r="M19" i="12"/>
  <c r="O19" i="12"/>
  <c r="Q19" i="12"/>
  <c r="U19" i="12"/>
  <c r="K20" i="12"/>
  <c r="U20" i="12"/>
  <c r="G21" i="12"/>
  <c r="G20" i="12" s="1"/>
  <c r="I21" i="12"/>
  <c r="I20" i="12" s="1"/>
  <c r="K21" i="12"/>
  <c r="O21" i="12"/>
  <c r="O20" i="12" s="1"/>
  <c r="Q21" i="12"/>
  <c r="Q20" i="12" s="1"/>
  <c r="U21" i="12"/>
  <c r="G23" i="12"/>
  <c r="I23" i="12"/>
  <c r="K23" i="12"/>
  <c r="K22" i="12" s="1"/>
  <c r="M23" i="12"/>
  <c r="O23" i="12"/>
  <c r="Q23" i="12"/>
  <c r="U23" i="12"/>
  <c r="U22" i="12" s="1"/>
  <c r="G24" i="12"/>
  <c r="G22" i="12" s="1"/>
  <c r="I24" i="12"/>
  <c r="K24" i="12"/>
  <c r="M24" i="12"/>
  <c r="O24" i="12"/>
  <c r="O22" i="12" s="1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I22" i="12" s="1"/>
  <c r="K26" i="12"/>
  <c r="O26" i="12"/>
  <c r="Q26" i="12"/>
  <c r="Q22" i="12" s="1"/>
  <c r="U26" i="12"/>
  <c r="G27" i="12"/>
  <c r="K27" i="12"/>
  <c r="O27" i="12"/>
  <c r="U27" i="12"/>
  <c r="G28" i="12"/>
  <c r="I28" i="12"/>
  <c r="I27" i="12" s="1"/>
  <c r="K28" i="12"/>
  <c r="M28" i="12"/>
  <c r="M27" i="12" s="1"/>
  <c r="O28" i="12"/>
  <c r="Q28" i="12"/>
  <c r="Q27" i="12" s="1"/>
  <c r="U28" i="12"/>
  <c r="I20" i="1"/>
  <c r="I19" i="1"/>
  <c r="I18" i="1"/>
  <c r="I17" i="1"/>
  <c r="I16" i="1"/>
  <c r="I52" i="1"/>
  <c r="G27" i="1"/>
  <c r="F40" i="1"/>
  <c r="G40" i="1"/>
  <c r="G25" i="1" s="1"/>
  <c r="G26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H39" i="1"/>
  <c r="H40" i="1" s="1"/>
  <c r="G23" i="1"/>
  <c r="M22" i="12"/>
  <c r="M21" i="12"/>
  <c r="M20" i="12" s="1"/>
  <c r="M9" i="12"/>
  <c r="M8" i="12" s="1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<sst xmlns="http://schemas.openxmlformats.org/spreadsheetml/2006/main" count="219" uniqueCount="141">
  <si>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</si>
  <si>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</si>
  <si>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</si>
  <si>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</si>
  <si>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</si>
  <si>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</si>
  <si>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</si>
  <si>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</si>
  <si>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</si>
  <si>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</si>
  <si>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</si>
  <si>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</si>
  <si>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</si>
  <si>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</si>
  <si>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</si>
  <si>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</si>
  <si>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</si>
  <si>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</si>
  <si>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</si>
  <si>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</si>
  <si>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</si>
  <si>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</si>
  <si>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</si>
  <si>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</si>
  <si>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</si>
  <si>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</si>
  <si>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</si>
  <si>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</si>
  <si>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</si>
  <si>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</si>
  <si>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</si>
  <si>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</si>
  <si>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</si>
  <si>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</si>
  <si>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</si>
  <si>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</si>
  <si>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</si>
  <si>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</si>
  <si>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</si>
  <si>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</si>
  <si>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</si>
  <si>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</si>
  <si>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</si>
  <si>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SO 03.1 Přípojky gravitačního řadu "3.1"+"3.2"</t>
  </si>
  <si>
    <t>Rozpočet:</t>
  </si>
  <si>
    <t>Misto</t>
  </si>
  <si>
    <t>Bohumín-Skřečoň, ul. Úvozní - kanalizace + vodovod</t>
  </si>
  <si>
    <t>Město Bohumín</t>
  </si>
  <si>
    <t>Masarykova 158</t>
  </si>
  <si>
    <t>Bohumín-Nový Bohumín</t>
  </si>
  <si>
    <t>73581</t>
  </si>
  <si>
    <t>00297569</t>
  </si>
  <si>
    <t>CZ00297569</t>
  </si>
  <si>
    <t>Rozpočet</t>
  </si>
  <si>
    <t>Celkem za stavbu</t>
  </si>
  <si>
    <t>CZK</t>
  </si>
  <si>
    <t>Rekapitulace dílů</t>
  </si>
  <si>
    <t>Typ dílu</t>
  </si>
  <si>
    <t>8</t>
  </si>
  <si>
    <t>Trubní vedení</t>
  </si>
  <si>
    <t>89</t>
  </si>
  <si>
    <t>Ostatní konstrukce na trub.ved</t>
  </si>
  <si>
    <t>91</t>
  </si>
  <si>
    <t>Doplňující práce na komunikaci</t>
  </si>
  <si>
    <t>93</t>
  </si>
  <si>
    <t>Dokončovací práce inž.staveb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</si>
  <si>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</si>
  <si>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</si>
  <si>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</si>
  <si>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</si>
  <si>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</si>
  <si>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</si>
  <si>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</si>
  <si>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</si>
  <si>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</si>
  <si>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</si>
  <si>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</si>
  <si>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</si>
  <si>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</si>
  <si>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</si>
  <si>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</si>
  <si>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</si>
  <si>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</si>
  <si>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</si>
  <si>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</si>
  <si>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</si>
  <si>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</si>
  <si>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</si>
  <si>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</si>
  <si>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</si>
  <si>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</si>
  <si>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</si>
  <si>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</si>
  <si>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</si>
  <si>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</si>
  <si>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</si>
  <si>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</si>
  <si>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894432112R00</t>
  </si>
  <si>
    <t>Osazení plastové šachty revizní prům.425 mm, Wavin</t>
  </si>
  <si>
    <t>kus</t>
  </si>
  <si>
    <t>POL1_0</t>
  </si>
  <si>
    <t>8940001.VP</t>
  </si>
  <si>
    <t>DOD šachty DN425 - PP dno,těsnění, vlnovec dl.2,0m, poklop 12,5 t,do teleskop adaptéru</t>
  </si>
  <si>
    <t>ks</t>
  </si>
  <si>
    <t>800000001VP</t>
  </si>
  <si>
    <t>Přípojky kanalizace-výkop,lože,obsyp,zásyp rýhy, odvoz přebyt na sklad,pažení</t>
  </si>
  <si>
    <t>bm</t>
  </si>
  <si>
    <t>871313121R00</t>
  </si>
  <si>
    <t>Montáž trub z plastu, gumový kroužek, DN 150</t>
  </si>
  <si>
    <t>m</t>
  </si>
  <si>
    <t>800000002VP</t>
  </si>
  <si>
    <t>Příplatek za ruční výkop v zahradách</t>
  </si>
  <si>
    <t>28611262.AR</t>
  </si>
  <si>
    <t>Trubka kanalizační KGEM SN 8 PVC 160x4,7x5000</t>
  </si>
  <si>
    <t>POL3_0</t>
  </si>
  <si>
    <t>877313123R00</t>
  </si>
  <si>
    <t>Montáž tvarovek jednoos. plast. gum.kroužek DN 150</t>
  </si>
  <si>
    <t>28651662.AR</t>
  </si>
  <si>
    <t>Koleno kanalizační KGB 160/ 45° PVC</t>
  </si>
  <si>
    <t>890000001VP</t>
  </si>
  <si>
    <t>Vyspravení stávajících porušených konstrukcí, a prvků</t>
  </si>
  <si>
    <t>m2</t>
  </si>
  <si>
    <t>890000002VP</t>
  </si>
  <si>
    <t>demontáž a zpětná montáž oplocení po provedení , kanalizační přípojky</t>
  </si>
  <si>
    <t>919735112R00</t>
  </si>
  <si>
    <t>Řezání stávajícího živičného krytu tl. 5 - 10 cm</t>
  </si>
  <si>
    <t>930000001VP</t>
  </si>
  <si>
    <t>Geodet práce - vytýčení stavby,kontrolní zaměření</t>
  </si>
  <si>
    <t>soubor</t>
  </si>
  <si>
    <t>930000002VP</t>
  </si>
  <si>
    <t>Geodet práce-zaměření skutečného provedení stavby</t>
  </si>
  <si>
    <t>930000004VP</t>
  </si>
  <si>
    <t>Dokumentace skutečného provedení stavby, 4 paré dokumentace</t>
  </si>
  <si>
    <t>930000005VP</t>
  </si>
  <si>
    <t>Rozebrání a zpětné položení dlažby</t>
  </si>
  <si>
    <t>990000001VP</t>
  </si>
  <si>
    <t>Přesun hmot, trubní vedení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</si>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</sst>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52</v>
      </c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SUMIF(F47:F51,A16,I47:I51)+SUMIF(F47:F51,"PSU",I47:I51)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SUMIF(F47:F51,A17,I47:I51)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SUMIF(F47:F51,A18,I47:I51)</f>
        <v>0</v>
      </c>
      <c r="J18" s="93"/>
    </row>
    <row r="19" spans="1:10" ht="23.25" customHeight="1" x14ac:dyDescent="0.2">
      <c r="A19" s="193" t="s">
        <v>68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SUMIF(F47:F51,A19,I47:I51)</f>
        <v>0</v>
      </c>
      <c r="J19" s="93"/>
    </row>
    <row r="20" spans="1:10" ht="23.25" customHeight="1" x14ac:dyDescent="0.2">
      <c r="A20" s="193" t="s">
        <v>69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SUMIF(F47:F51,A20,I47:I51)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44266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53</v>
      </c>
      <c r="C39" s="138" t="s">
        <v>46</v>
      </c>
      <c r="D39" s="139"/>
      <c r="E39" s="139"/>
      <c r="F39" s="147">
        <f>'Rozpočet Pol'!AC30</f>
        <v>0</v>
      </c>
      <c r="G39" s="148">
        <f>'Rozpočet Pol'!AD30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54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56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57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58</v>
      </c>
      <c r="C47" s="175" t="s">
        <v>59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60</v>
      </c>
      <c r="C48" s="165" t="s">
        <v>61</v>
      </c>
      <c r="D48" s="167"/>
      <c r="E48" s="167"/>
      <c r="F48" s="183" t="s">
        <v>23</v>
      </c>
      <c r="G48" s="184"/>
      <c r="H48" s="184"/>
      <c r="I48" s="185">
        <f>'Rozpočet Pol'!G17</f>
        <v>0</v>
      </c>
      <c r="J48" s="185"/>
    </row>
    <row r="49" spans="1:10" ht="25.5" customHeight="1" x14ac:dyDescent="0.2">
      <c r="A49" s="163"/>
      <c r="B49" s="166" t="s">
        <v>62</v>
      </c>
      <c r="C49" s="165" t="s">
        <v>63</v>
      </c>
      <c r="D49" s="167"/>
      <c r="E49" s="167"/>
      <c r="F49" s="183" t="s">
        <v>23</v>
      </c>
      <c r="G49" s="184"/>
      <c r="H49" s="184"/>
      <c r="I49" s="185">
        <f>'Rozpočet Pol'!G20</f>
        <v>0</v>
      </c>
      <c r="J49" s="185"/>
    </row>
    <row r="50" spans="1:10" ht="25.5" customHeight="1" x14ac:dyDescent="0.2">
      <c r="A50" s="163"/>
      <c r="B50" s="166" t="s">
        <v>64</v>
      </c>
      <c r="C50" s="165" t="s">
        <v>65</v>
      </c>
      <c r="D50" s="167"/>
      <c r="E50" s="167"/>
      <c r="F50" s="183" t="s">
        <v>23</v>
      </c>
      <c r="G50" s="184"/>
      <c r="H50" s="184"/>
      <c r="I50" s="185">
        <f>'Rozpočet Pol'!G22</f>
        <v>0</v>
      </c>
      <c r="J50" s="185"/>
    </row>
    <row r="51" spans="1:10" ht="25.5" customHeight="1" x14ac:dyDescent="0.2">
      <c r="A51" s="163"/>
      <c r="B51" s="177" t="s">
        <v>66</v>
      </c>
      <c r="C51" s="178" t="s">
        <v>67</v>
      </c>
      <c r="D51" s="179"/>
      <c r="E51" s="179"/>
      <c r="F51" s="186" t="s">
        <v>23</v>
      </c>
      <c r="G51" s="187"/>
      <c r="H51" s="187"/>
      <c r="I51" s="188">
        <f>'Rozpočet Pol'!G27</f>
        <v>0</v>
      </c>
      <c r="J51" s="188"/>
    </row>
    <row r="52" spans="1:10" ht="25.5" customHeight="1" x14ac:dyDescent="0.2">
      <c r="A52" s="164"/>
      <c r="B52" s="170" t="s">
        <v>1</v>
      </c>
      <c r="C52" s="170"/>
      <c r="D52" s="171"/>
      <c r="E52" s="171"/>
      <c r="F52" s="189"/>
      <c r="G52" s="190"/>
      <c r="H52" s="190"/>
      <c r="I52" s="191">
        <f>SUM(I47:I51)</f>
        <v>0</v>
      </c>
      <c r="J52" s="191"/>
    </row>
    <row r="53" spans="1:10" x14ac:dyDescent="0.2">
      <c r="F53" s="192"/>
      <c r="G53" s="130"/>
      <c r="H53" s="192"/>
      <c r="I53" s="130"/>
      <c r="J53" s="130"/>
    </row>
    <row r="54" spans="1:10" x14ac:dyDescent="0.2">
      <c r="F54" s="192"/>
      <c r="G54" s="130"/>
      <c r="H54" s="192"/>
      <c r="I54" s="130"/>
      <c r="J54" s="130"/>
    </row>
    <row r="55" spans="1:10" x14ac:dyDescent="0.2">
      <c r="F55" s="192"/>
      <c r="G55" s="130"/>
      <c r="H55" s="192"/>
      <c r="I55" s="130"/>
      <c r="J55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71</v>
      </c>
    </row>
    <row r="2" spans="1:60" ht="24.95" customHeight="1" x14ac:dyDescent="0.2">
      <c r="A2" s="202" t="s">
        <v>70</v>
      </c>
      <c r="B2" s="196"/>
      <c r="C2" s="197" t="s">
        <v>46</v>
      </c>
      <c r="D2" s="198"/>
      <c r="E2" s="198"/>
      <c r="F2" s="198"/>
      <c r="G2" s="204"/>
      <c r="AE2" t="s">
        <v>72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73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74</v>
      </c>
    </row>
    <row r="5" spans="1:60" hidden="1" x14ac:dyDescent="0.2">
      <c r="A5" s="206" t="s">
        <v>75</v>
      </c>
      <c r="B5" s="207"/>
      <c r="C5" s="208"/>
      <c r="D5" s="209"/>
      <c r="E5" s="209"/>
      <c r="F5" s="209"/>
      <c r="G5" s="210"/>
      <c r="AE5" t="s">
        <v>76</v>
      </c>
    </row>
    <row r="7" spans="1:60" ht="38.25" x14ac:dyDescent="0.2">
      <c r="A7" s="215" t="s">
        <v>77</v>
      </c>
      <c r="B7" s="216" t="s">
        <v>78</v>
      </c>
      <c r="C7" s="216" t="s">
        <v>79</v>
      </c>
      <c r="D7" s="215" t="s">
        <v>80</v>
      </c>
      <c r="E7" s="215" t="s">
        <v>81</v>
      </c>
      <c r="F7" s="211" t="s">
        <v>82</v>
      </c>
      <c r="G7" s="232" t="s">
        <v>28</v>
      </c>
      <c r="H7" s="233" t="s">
        <v>29</v>
      </c>
      <c r="I7" s="233" t="s">
        <v>83</v>
      </c>
      <c r="J7" s="233" t="s">
        <v>30</v>
      </c>
      <c r="K7" s="233" t="s">
        <v>84</v>
      </c>
      <c r="L7" s="233" t="s">
        <v>85</v>
      </c>
      <c r="M7" s="233" t="s">
        <v>86</v>
      </c>
      <c r="N7" s="233" t="s">
        <v>87</v>
      </c>
      <c r="O7" s="233" t="s">
        <v>88</v>
      </c>
      <c r="P7" s="233" t="s">
        <v>89</v>
      </c>
      <c r="Q7" s="233" t="s">
        <v>90</v>
      </c>
      <c r="R7" s="233" t="s">
        <v>91</v>
      </c>
      <c r="S7" s="233" t="s">
        <v>92</v>
      </c>
      <c r="T7" s="233" t="s">
        <v>93</v>
      </c>
      <c r="U7" s="218" t="s">
        <v>94</v>
      </c>
    </row>
    <row r="8" spans="1:60" x14ac:dyDescent="0.2">
      <c r="A8" s="234" t="s">
        <v>95</v>
      </c>
      <c r="B8" s="235" t="s">
        <v>58</v>
      </c>
      <c r="C8" s="236" t="s">
        <v>59</v>
      </c>
      <c r="D8" s="237"/>
      <c r="E8" s="238"/>
      <c r="F8" s="239"/>
      <c r="G8" s="239">
        <f>SUMIF(AE9:AE16,"&lt;&gt;NOR",G9:G16)</f>
        <v>0</v>
      </c>
      <c r="H8" s="239"/>
      <c r="I8" s="239">
        <f>SUM(I9:I16)</f>
        <v>0</v>
      </c>
      <c r="J8" s="239"/>
      <c r="K8" s="239">
        <f>SUM(K9:K16)</f>
        <v>0</v>
      </c>
      <c r="L8" s="239"/>
      <c r="M8" s="239">
        <f>SUM(M9:M16)</f>
        <v>0</v>
      </c>
      <c r="N8" s="217"/>
      <c r="O8" s="217">
        <f>SUM(O9:O16)</f>
        <v>0.13308999999999999</v>
      </c>
      <c r="P8" s="217"/>
      <c r="Q8" s="217">
        <f>SUM(Q9:Q16)</f>
        <v>0</v>
      </c>
      <c r="R8" s="217"/>
      <c r="S8" s="217"/>
      <c r="T8" s="234"/>
      <c r="U8" s="217">
        <f>SUM(U9:U16)</f>
        <v>8.2799999999999994</v>
      </c>
      <c r="AE8" t="s">
        <v>96</v>
      </c>
    </row>
    <row r="9" spans="1:60" ht="22.5" outlineLevel="1" x14ac:dyDescent="0.2">
      <c r="A9" s="213">
        <v>1</v>
      </c>
      <c r="B9" s="219" t="s">
        <v>97</v>
      </c>
      <c r="C9" s="262" t="s">
        <v>98</v>
      </c>
      <c r="D9" s="221" t="s">
        <v>99</v>
      </c>
      <c r="E9" s="227">
        <v>7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0</v>
      </c>
      <c r="M9" s="230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0.65</v>
      </c>
      <c r="U9" s="222">
        <f>ROUND(E9*T9,2)</f>
        <v>4.55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100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 x14ac:dyDescent="0.2">
      <c r="A10" s="213">
        <v>2</v>
      </c>
      <c r="B10" s="219" t="s">
        <v>101</v>
      </c>
      <c r="C10" s="262" t="s">
        <v>102</v>
      </c>
      <c r="D10" s="221" t="s">
        <v>103</v>
      </c>
      <c r="E10" s="227">
        <v>7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0</v>
      </c>
      <c r="M10" s="230">
        <f>G10*(1+L10/100)</f>
        <v>0</v>
      </c>
      <c r="N10" s="222">
        <v>0</v>
      </c>
      <c r="O10" s="222">
        <f>ROUND(E10*N10,5)</f>
        <v>0</v>
      </c>
      <c r="P10" s="222">
        <v>0</v>
      </c>
      <c r="Q10" s="222">
        <f>ROUND(E10*P10,5)</f>
        <v>0</v>
      </c>
      <c r="R10" s="222"/>
      <c r="S10" s="222"/>
      <c r="T10" s="223">
        <v>0</v>
      </c>
      <c r="U10" s="222">
        <f>ROUND(E10*T10,2)</f>
        <v>0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100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 x14ac:dyDescent="0.2">
      <c r="A11" s="213">
        <v>3</v>
      </c>
      <c r="B11" s="219" t="s">
        <v>104</v>
      </c>
      <c r="C11" s="262" t="s">
        <v>105</v>
      </c>
      <c r="D11" s="221" t="s">
        <v>106</v>
      </c>
      <c r="E11" s="227">
        <v>37.9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0</v>
      </c>
      <c r="M11" s="230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0</v>
      </c>
      <c r="U11" s="222">
        <f>ROUND(E11*T11,2)</f>
        <v>0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100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>
        <v>4</v>
      </c>
      <c r="B12" s="219" t="s">
        <v>107</v>
      </c>
      <c r="C12" s="262" t="s">
        <v>108</v>
      </c>
      <c r="D12" s="221" t="s">
        <v>109</v>
      </c>
      <c r="E12" s="227">
        <v>37.9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0</v>
      </c>
      <c r="M12" s="230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6.6000000000000003E-2</v>
      </c>
      <c r="U12" s="222">
        <f>ROUND(E12*T12,2)</f>
        <v>2.5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100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5</v>
      </c>
      <c r="B13" s="219" t="s">
        <v>110</v>
      </c>
      <c r="C13" s="262" t="s">
        <v>111</v>
      </c>
      <c r="D13" s="221" t="s">
        <v>106</v>
      </c>
      <c r="E13" s="227">
        <v>37.9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0</v>
      </c>
      <c r="M13" s="230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0</v>
      </c>
      <c r="U13" s="222">
        <f>ROUND(E13*T13,2)</f>
        <v>0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100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6</v>
      </c>
      <c r="B14" s="219" t="s">
        <v>112</v>
      </c>
      <c r="C14" s="262" t="s">
        <v>113</v>
      </c>
      <c r="D14" s="221" t="s">
        <v>99</v>
      </c>
      <c r="E14" s="227">
        <v>8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0</v>
      </c>
      <c r="M14" s="230">
        <f>G14*(1+L14/100)</f>
        <v>0</v>
      </c>
      <c r="N14" s="222">
        <v>1.6049999999999998E-2</v>
      </c>
      <c r="O14" s="222">
        <f>ROUND(E14*N14,5)</f>
        <v>0.12839999999999999</v>
      </c>
      <c r="P14" s="222">
        <v>0</v>
      </c>
      <c r="Q14" s="222">
        <f>ROUND(E14*P14,5)</f>
        <v>0</v>
      </c>
      <c r="R14" s="222"/>
      <c r="S14" s="222"/>
      <c r="T14" s="223">
        <v>0</v>
      </c>
      <c r="U14" s="222">
        <f>ROUND(E14*T14,2)</f>
        <v>0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114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13">
        <v>7</v>
      </c>
      <c r="B15" s="219" t="s">
        <v>115</v>
      </c>
      <c r="C15" s="262" t="s">
        <v>116</v>
      </c>
      <c r="D15" s="221" t="s">
        <v>99</v>
      </c>
      <c r="E15" s="227">
        <v>7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0</v>
      </c>
      <c r="M15" s="230">
        <f>G15*(1+L15/100)</f>
        <v>0</v>
      </c>
      <c r="N15" s="222">
        <v>1.0000000000000001E-5</v>
      </c>
      <c r="O15" s="222">
        <f>ROUND(E15*N15,5)</f>
        <v>6.9999999999999994E-5</v>
      </c>
      <c r="P15" s="222">
        <v>0</v>
      </c>
      <c r="Q15" s="222">
        <f>ROUND(E15*P15,5)</f>
        <v>0</v>
      </c>
      <c r="R15" s="222"/>
      <c r="S15" s="222"/>
      <c r="T15" s="223">
        <v>0.17599999999999999</v>
      </c>
      <c r="U15" s="222">
        <f>ROUND(E15*T15,2)</f>
        <v>1.23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100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>
        <v>8</v>
      </c>
      <c r="B16" s="219" t="s">
        <v>117</v>
      </c>
      <c r="C16" s="262" t="s">
        <v>118</v>
      </c>
      <c r="D16" s="221" t="s">
        <v>99</v>
      </c>
      <c r="E16" s="227">
        <v>7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0</v>
      </c>
      <c r="M16" s="230">
        <f>G16*(1+L16/100)</f>
        <v>0</v>
      </c>
      <c r="N16" s="222">
        <v>6.6E-4</v>
      </c>
      <c r="O16" s="222">
        <f>ROUND(E16*N16,5)</f>
        <v>4.62E-3</v>
      </c>
      <c r="P16" s="222">
        <v>0</v>
      </c>
      <c r="Q16" s="222">
        <f>ROUND(E16*P16,5)</f>
        <v>0</v>
      </c>
      <c r="R16" s="222"/>
      <c r="S16" s="222"/>
      <c r="T16" s="223">
        <v>0</v>
      </c>
      <c r="U16" s="222">
        <f>ROUND(E16*T16,2)</f>
        <v>0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114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x14ac:dyDescent="0.2">
      <c r="A17" s="214" t="s">
        <v>95</v>
      </c>
      <c r="B17" s="220" t="s">
        <v>60</v>
      </c>
      <c r="C17" s="263" t="s">
        <v>61</v>
      </c>
      <c r="D17" s="224"/>
      <c r="E17" s="228"/>
      <c r="F17" s="231"/>
      <c r="G17" s="231">
        <f>SUMIF(AE18:AE19,"&lt;&gt;NOR",G18:G19)</f>
        <v>0</v>
      </c>
      <c r="H17" s="231"/>
      <c r="I17" s="231">
        <f>SUM(I18:I19)</f>
        <v>0</v>
      </c>
      <c r="J17" s="231"/>
      <c r="K17" s="231">
        <f>SUM(K18:K19)</f>
        <v>0</v>
      </c>
      <c r="L17" s="231"/>
      <c r="M17" s="231">
        <f>SUM(M18:M19)</f>
        <v>0</v>
      </c>
      <c r="N17" s="225"/>
      <c r="O17" s="225">
        <f>SUM(O18:O19)</f>
        <v>0</v>
      </c>
      <c r="P17" s="225"/>
      <c r="Q17" s="225">
        <f>SUM(Q18:Q19)</f>
        <v>0</v>
      </c>
      <c r="R17" s="225"/>
      <c r="S17" s="225"/>
      <c r="T17" s="226"/>
      <c r="U17" s="225">
        <f>SUM(U18:U19)</f>
        <v>0</v>
      </c>
      <c r="AE17" t="s">
        <v>96</v>
      </c>
    </row>
    <row r="18" spans="1:60" ht="22.5" outlineLevel="1" x14ac:dyDescent="0.2">
      <c r="A18" s="213">
        <v>9</v>
      </c>
      <c r="B18" s="219" t="s">
        <v>119</v>
      </c>
      <c r="C18" s="262" t="s">
        <v>120</v>
      </c>
      <c r="D18" s="221" t="s">
        <v>121</v>
      </c>
      <c r="E18" s="227">
        <v>10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0</v>
      </c>
      <c r="M18" s="230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0</v>
      </c>
      <c r="U18" s="222">
        <f>ROUND(E18*T18,2)</f>
        <v>0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100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13">
        <v>10</v>
      </c>
      <c r="B19" s="219" t="s">
        <v>122</v>
      </c>
      <c r="C19" s="262" t="s">
        <v>123</v>
      </c>
      <c r="D19" s="221" t="s">
        <v>106</v>
      </c>
      <c r="E19" s="227">
        <v>8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0</v>
      </c>
      <c r="M19" s="230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</v>
      </c>
      <c r="U19" s="222">
        <f>ROUND(E19*T19,2)</f>
        <v>0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100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2">
      <c r="A20" s="214" t="s">
        <v>95</v>
      </c>
      <c r="B20" s="220" t="s">
        <v>62</v>
      </c>
      <c r="C20" s="263" t="s">
        <v>63</v>
      </c>
      <c r="D20" s="224"/>
      <c r="E20" s="228"/>
      <c r="F20" s="231"/>
      <c r="G20" s="231">
        <f>SUMIF(AE21:AE21,"&lt;&gt;NOR",G21:G21)</f>
        <v>0</v>
      </c>
      <c r="H20" s="231"/>
      <c r="I20" s="231">
        <f>SUM(I21:I21)</f>
        <v>0</v>
      </c>
      <c r="J20" s="231"/>
      <c r="K20" s="231">
        <f>SUM(K21:K21)</f>
        <v>0</v>
      </c>
      <c r="L20" s="231"/>
      <c r="M20" s="231">
        <f>SUM(M21:M21)</f>
        <v>0</v>
      </c>
      <c r="N20" s="225"/>
      <c r="O20" s="225">
        <f>SUM(O21:O21)</f>
        <v>0</v>
      </c>
      <c r="P20" s="225"/>
      <c r="Q20" s="225">
        <f>SUM(Q21:Q21)</f>
        <v>0</v>
      </c>
      <c r="R20" s="225"/>
      <c r="S20" s="225"/>
      <c r="T20" s="226"/>
      <c r="U20" s="225">
        <f>SUM(U21:U21)</f>
        <v>0.52</v>
      </c>
      <c r="AE20" t="s">
        <v>96</v>
      </c>
    </row>
    <row r="21" spans="1:60" outlineLevel="1" x14ac:dyDescent="0.2">
      <c r="A21" s="213">
        <v>11</v>
      </c>
      <c r="B21" s="219" t="s">
        <v>124</v>
      </c>
      <c r="C21" s="262" t="s">
        <v>125</v>
      </c>
      <c r="D21" s="221" t="s">
        <v>109</v>
      </c>
      <c r="E21" s="227">
        <v>14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0</v>
      </c>
      <c r="M21" s="230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3.6999999999999998E-2</v>
      </c>
      <c r="U21" s="222">
        <f>ROUND(E21*T21,2)</f>
        <v>0.52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100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x14ac:dyDescent="0.2">
      <c r="A22" s="214" t="s">
        <v>95</v>
      </c>
      <c r="B22" s="220" t="s">
        <v>64</v>
      </c>
      <c r="C22" s="263" t="s">
        <v>65</v>
      </c>
      <c r="D22" s="224"/>
      <c r="E22" s="228"/>
      <c r="F22" s="231"/>
      <c r="G22" s="231">
        <f>SUMIF(AE23:AE26,"&lt;&gt;NOR",G23:G26)</f>
        <v>0</v>
      </c>
      <c r="H22" s="231"/>
      <c r="I22" s="231">
        <f>SUM(I23:I26)</f>
        <v>0</v>
      </c>
      <c r="J22" s="231"/>
      <c r="K22" s="231">
        <f>SUM(K23:K26)</f>
        <v>0</v>
      </c>
      <c r="L22" s="231"/>
      <c r="M22" s="231">
        <f>SUM(M23:M26)</f>
        <v>0</v>
      </c>
      <c r="N22" s="225"/>
      <c r="O22" s="225">
        <f>SUM(O23:O26)</f>
        <v>0</v>
      </c>
      <c r="P22" s="225"/>
      <c r="Q22" s="225">
        <f>SUM(Q23:Q26)</f>
        <v>0</v>
      </c>
      <c r="R22" s="225"/>
      <c r="S22" s="225"/>
      <c r="T22" s="226"/>
      <c r="U22" s="225">
        <f>SUM(U23:U26)</f>
        <v>0</v>
      </c>
      <c r="AE22" t="s">
        <v>96</v>
      </c>
    </row>
    <row r="23" spans="1:60" outlineLevel="1" x14ac:dyDescent="0.2">
      <c r="A23" s="213">
        <v>12</v>
      </c>
      <c r="B23" s="219" t="s">
        <v>126</v>
      </c>
      <c r="C23" s="262" t="s">
        <v>127</v>
      </c>
      <c r="D23" s="221" t="s">
        <v>128</v>
      </c>
      <c r="E23" s="227">
        <v>1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0</v>
      </c>
      <c r="M23" s="230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</v>
      </c>
      <c r="U23" s="222">
        <f>ROUND(E23*T23,2)</f>
        <v>0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100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1" x14ac:dyDescent="0.2">
      <c r="A24" s="213">
        <v>13</v>
      </c>
      <c r="B24" s="219" t="s">
        <v>129</v>
      </c>
      <c r="C24" s="262" t="s">
        <v>130</v>
      </c>
      <c r="D24" s="221" t="s">
        <v>106</v>
      </c>
      <c r="E24" s="227">
        <v>37.9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0</v>
      </c>
      <c r="M24" s="230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0</v>
      </c>
      <c r="U24" s="222">
        <f>ROUND(E24*T24,2)</f>
        <v>0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100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1" x14ac:dyDescent="0.2">
      <c r="A25" s="213">
        <v>14</v>
      </c>
      <c r="B25" s="219" t="s">
        <v>131</v>
      </c>
      <c r="C25" s="262" t="s">
        <v>132</v>
      </c>
      <c r="D25" s="221" t="s">
        <v>103</v>
      </c>
      <c r="E25" s="227">
        <v>1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0</v>
      </c>
      <c r="M25" s="230">
        <f>G25*(1+L25/100)</f>
        <v>0</v>
      </c>
      <c r="N25" s="222">
        <v>0</v>
      </c>
      <c r="O25" s="222">
        <f>ROUND(E25*N25,5)</f>
        <v>0</v>
      </c>
      <c r="P25" s="222">
        <v>0</v>
      </c>
      <c r="Q25" s="222">
        <f>ROUND(E25*P25,5)</f>
        <v>0</v>
      </c>
      <c r="R25" s="222"/>
      <c r="S25" s="222"/>
      <c r="T25" s="223">
        <v>0</v>
      </c>
      <c r="U25" s="222">
        <f>ROUND(E25*T25,2)</f>
        <v>0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100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>
        <v>15</v>
      </c>
      <c r="B26" s="219" t="s">
        <v>133</v>
      </c>
      <c r="C26" s="262" t="s">
        <v>134</v>
      </c>
      <c r="D26" s="221" t="s">
        <v>121</v>
      </c>
      <c r="E26" s="227">
        <v>10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0</v>
      </c>
      <c r="M26" s="230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0</v>
      </c>
      <c r="U26" s="222">
        <f>ROUND(E26*T26,2)</f>
        <v>0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100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x14ac:dyDescent="0.2">
      <c r="A27" s="214" t="s">
        <v>95</v>
      </c>
      <c r="B27" s="220" t="s">
        <v>66</v>
      </c>
      <c r="C27" s="263" t="s">
        <v>67</v>
      </c>
      <c r="D27" s="224"/>
      <c r="E27" s="228"/>
      <c r="F27" s="231"/>
      <c r="G27" s="231">
        <f>SUMIF(AE28:AE28,"&lt;&gt;NOR",G28:G28)</f>
        <v>0</v>
      </c>
      <c r="H27" s="231"/>
      <c r="I27" s="231">
        <f>SUM(I28:I28)</f>
        <v>0</v>
      </c>
      <c r="J27" s="231"/>
      <c r="K27" s="231">
        <f>SUM(K28:K28)</f>
        <v>0</v>
      </c>
      <c r="L27" s="231"/>
      <c r="M27" s="231">
        <f>SUM(M28:M28)</f>
        <v>0</v>
      </c>
      <c r="N27" s="225"/>
      <c r="O27" s="225">
        <f>SUM(O28:O28)</f>
        <v>0</v>
      </c>
      <c r="P27" s="225"/>
      <c r="Q27" s="225">
        <f>SUM(Q28:Q28)</f>
        <v>0</v>
      </c>
      <c r="R27" s="225"/>
      <c r="S27" s="225"/>
      <c r="T27" s="226"/>
      <c r="U27" s="225">
        <f>SUM(U28:U28)</f>
        <v>0</v>
      </c>
      <c r="AE27" t="s">
        <v>96</v>
      </c>
    </row>
    <row r="28" spans="1:60" outlineLevel="1" x14ac:dyDescent="0.2">
      <c r="A28" s="240">
        <v>16</v>
      </c>
      <c r="B28" s="241" t="s">
        <v>135</v>
      </c>
      <c r="C28" s="264" t="s">
        <v>136</v>
      </c>
      <c r="D28" s="242" t="s">
        <v>128</v>
      </c>
      <c r="E28" s="243">
        <v>1</v>
      </c>
      <c r="F28" s="244"/>
      <c r="G28" s="245">
        <f>ROUND(E28*F28,2)</f>
        <v>0</v>
      </c>
      <c r="H28" s="244"/>
      <c r="I28" s="245">
        <f>ROUND(E28*H28,2)</f>
        <v>0</v>
      </c>
      <c r="J28" s="244"/>
      <c r="K28" s="245">
        <f>ROUND(E28*J28,2)</f>
        <v>0</v>
      </c>
      <c r="L28" s="245">
        <v>0</v>
      </c>
      <c r="M28" s="245">
        <f>G28*(1+L28/100)</f>
        <v>0</v>
      </c>
      <c r="N28" s="246">
        <v>0</v>
      </c>
      <c r="O28" s="246">
        <f>ROUND(E28*N28,5)</f>
        <v>0</v>
      </c>
      <c r="P28" s="246">
        <v>0</v>
      </c>
      <c r="Q28" s="246">
        <f>ROUND(E28*P28,5)</f>
        <v>0</v>
      </c>
      <c r="R28" s="246"/>
      <c r="S28" s="246"/>
      <c r="T28" s="247">
        <v>0</v>
      </c>
      <c r="U28" s="246">
        <f>ROUND(E28*T28,2)</f>
        <v>0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100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x14ac:dyDescent="0.2">
      <c r="A29" s="6"/>
      <c r="B29" s="7" t="s">
        <v>137</v>
      </c>
      <c r="C29" s="265" t="s">
        <v>137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AC29">
        <v>15</v>
      </c>
      <c r="AD29">
        <v>21</v>
      </c>
    </row>
    <row r="30" spans="1:60" x14ac:dyDescent="0.2">
      <c r="A30" s="248"/>
      <c r="B30" s="249">
        <v>26</v>
      </c>
      <c r="C30" s="266" t="s">
        <v>137</v>
      </c>
      <c r="D30" s="250"/>
      <c r="E30" s="250"/>
      <c r="F30" s="250"/>
      <c r="G30" s="261">
        <f>G8+G17+G20+G22+G27</f>
        <v>0</v>
      </c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AC30">
        <f>SUMIF(L7:L28,AC29,G7:G28)</f>
        <v>0</v>
      </c>
      <c r="AD30">
        <f>SUMIF(L7:L28,AD29,G7:G28)</f>
        <v>0</v>
      </c>
      <c r="AE30" t="s">
        <v>138</v>
      </c>
    </row>
    <row r="31" spans="1:60" x14ac:dyDescent="0.2">
      <c r="A31" s="6"/>
      <c r="B31" s="7" t="s">
        <v>137</v>
      </c>
      <c r="C31" s="265" t="s">
        <v>137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">
      <c r="A32" s="6"/>
      <c r="B32" s="7" t="s">
        <v>137</v>
      </c>
      <c r="C32" s="265" t="s">
        <v>137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31" x14ac:dyDescent="0.2">
      <c r="A33" s="251">
        <v>33</v>
      </c>
      <c r="B33" s="251"/>
      <c r="C33" s="267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A34" s="252"/>
      <c r="B34" s="253"/>
      <c r="C34" s="268"/>
      <c r="D34" s="253"/>
      <c r="E34" s="253"/>
      <c r="F34" s="253"/>
      <c r="G34" s="254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AE34" t="s">
        <v>139</v>
      </c>
    </row>
    <row r="35" spans="1:31" x14ac:dyDescent="0.2">
      <c r="A35" s="255"/>
      <c r="B35" s="256"/>
      <c r="C35" s="269"/>
      <c r="D35" s="256"/>
      <c r="E35" s="256"/>
      <c r="F35" s="256"/>
      <c r="G35" s="257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A36" s="255"/>
      <c r="B36" s="256"/>
      <c r="C36" s="269"/>
      <c r="D36" s="256"/>
      <c r="E36" s="256"/>
      <c r="F36" s="256"/>
      <c r="G36" s="257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31" x14ac:dyDescent="0.2">
      <c r="A37" s="255"/>
      <c r="B37" s="256"/>
      <c r="C37" s="269"/>
      <c r="D37" s="256"/>
      <c r="E37" s="256"/>
      <c r="F37" s="256"/>
      <c r="G37" s="257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31" x14ac:dyDescent="0.2">
      <c r="A38" s="258"/>
      <c r="B38" s="259"/>
      <c r="C38" s="270"/>
      <c r="D38" s="259"/>
      <c r="E38" s="259"/>
      <c r="F38" s="259"/>
      <c r="G38" s="260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31" x14ac:dyDescent="0.2">
      <c r="A39" s="6"/>
      <c r="B39" s="7" t="s">
        <v>137</v>
      </c>
      <c r="C39" s="265" t="s">
        <v>137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31" x14ac:dyDescent="0.2">
      <c r="C40" s="271"/>
      <c r="AE40" t="s">
        <v>140</v>
      </c>
    </row>
  </sheetData>
  <mergeCells count="6">
    <mergeCell ref="A1:G1"/>
    <mergeCell ref="C2:G2"/>
    <mergeCell ref="C3:G3"/>
    <mergeCell ref="C4:G4"/>
    <mergeCell ref="A33:C33"/>
    <mergeCell ref="A34:G38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2021-03-11T17:52:25Z</dcterms:modified>
</cp:coreProperties>
</file>